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yken\Desktop\"/>
    </mc:Choice>
  </mc:AlternateContent>
  <bookViews>
    <workbookView xWindow="0" yWindow="0" windowWidth="24000" windowHeight="11175"/>
  </bookViews>
  <sheets>
    <sheet name="Sample Size" sheetId="2" r:id="rId1"/>
    <sheet name="Stratified Sample" sheetId="4" r:id="rId2"/>
    <sheet name="Δεδομένα για παράδειγμα" sheetId="8" r:id="rId3"/>
  </sheets>
  <calcPr calcId="152511"/>
</workbook>
</file>

<file path=xl/calcChain.xml><?xml version="1.0" encoding="utf-8"?>
<calcChain xmlns="http://schemas.openxmlformats.org/spreadsheetml/2006/main">
  <c r="C10" i="8" l="1"/>
  <c r="K23" i="4" l="1"/>
  <c r="K26" i="4" s="1"/>
  <c r="J6" i="4"/>
  <c r="K6" i="4"/>
  <c r="L6" i="4"/>
  <c r="J7" i="4"/>
  <c r="K7" i="4"/>
  <c r="L7" i="4"/>
  <c r="J8" i="4"/>
  <c r="O8" i="4" s="1"/>
  <c r="K8" i="4"/>
  <c r="L8" i="4"/>
  <c r="J9" i="4"/>
  <c r="K9" i="4"/>
  <c r="L9" i="4"/>
  <c r="K5" i="4"/>
  <c r="L5" i="4"/>
  <c r="J5" i="4"/>
  <c r="J20" i="4" s="1"/>
  <c r="K22" i="4"/>
  <c r="C32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O19" i="4"/>
  <c r="O18" i="4"/>
  <c r="O17" i="4"/>
  <c r="O16" i="4"/>
  <c r="O15" i="4"/>
  <c r="O14" i="4"/>
  <c r="O13" i="4"/>
  <c r="O12" i="4"/>
  <c r="O11" i="4"/>
  <c r="O10" i="4"/>
  <c r="O9" i="4"/>
  <c r="O6" i="4"/>
  <c r="N19" i="4"/>
  <c r="N18" i="4"/>
  <c r="N17" i="4"/>
  <c r="N16" i="4"/>
  <c r="N15" i="4"/>
  <c r="N14" i="4"/>
  <c r="N13" i="4"/>
  <c r="N12" i="4"/>
  <c r="N11" i="4"/>
  <c r="N10" i="4"/>
  <c r="O7" i="4" l="1"/>
  <c r="K24" i="4"/>
  <c r="O5" i="4"/>
  <c r="P5" i="4" s="1"/>
  <c r="D32" i="4"/>
  <c r="P13" i="4"/>
  <c r="P15" i="4"/>
  <c r="P6" i="4"/>
  <c r="N6" i="4" s="1"/>
  <c r="P10" i="4"/>
  <c r="P12" i="4"/>
  <c r="P14" i="4"/>
  <c r="P16" i="4"/>
  <c r="P18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D24" i="4"/>
  <c r="D26" i="4"/>
  <c r="C20" i="4"/>
  <c r="D8" i="2"/>
  <c r="P8" i="4" l="1"/>
  <c r="N8" i="4" s="1"/>
  <c r="P9" i="4"/>
  <c r="N9" i="4" s="1"/>
  <c r="P17" i="4"/>
  <c r="P7" i="4"/>
  <c r="N7" i="4" s="1"/>
  <c r="P19" i="4"/>
  <c r="P11" i="4"/>
  <c r="N5" i="4"/>
  <c r="F5" i="4"/>
  <c r="F6" i="4"/>
  <c r="K25" i="4" l="1"/>
  <c r="K27" i="4" s="1"/>
  <c r="L27" i="4" s="1"/>
  <c r="E32" i="4"/>
  <c r="D25" i="4"/>
  <c r="D27" i="4" s="1"/>
  <c r="E27" i="4" s="1"/>
  <c r="D18" i="2" l="1"/>
  <c r="D20" i="2" s="1"/>
  <c r="D6" i="2"/>
  <c r="D10" i="2" s="1"/>
</calcChain>
</file>

<file path=xl/sharedStrings.xml><?xml version="1.0" encoding="utf-8"?>
<sst xmlns="http://schemas.openxmlformats.org/spreadsheetml/2006/main" count="81" uniqueCount="54">
  <si>
    <t>Population's Size</t>
  </si>
  <si>
    <t>Z-score</t>
  </si>
  <si>
    <t>e=Margin of error</t>
  </si>
  <si>
    <t>p = proportion</t>
  </si>
  <si>
    <t>q = 1-p</t>
  </si>
  <si>
    <t>Confidence Level (%)</t>
  </si>
  <si>
    <t>Sample size</t>
  </si>
  <si>
    <r>
      <t xml:space="preserve">Specify the margin error (0,01 for 1%, 0,02 for 2% etc). Insert the selected level in </t>
    </r>
    <r>
      <rPr>
        <b/>
        <sz val="10"/>
        <color theme="6" tint="-0.249977111117893"/>
        <rFont val="Calibri"/>
        <family val="2"/>
        <charset val="161"/>
        <scheme val="minor"/>
      </rPr>
      <t>cell G6</t>
    </r>
  </si>
  <si>
    <r>
      <t>σ</t>
    </r>
    <r>
      <rPr>
        <b/>
        <vertAlign val="superscript"/>
        <sz val="10"/>
        <color theme="6" tint="-0.249977111117893"/>
        <rFont val="Calibri"/>
        <family val="2"/>
        <charset val="161"/>
        <scheme val="minor"/>
      </rPr>
      <t>2</t>
    </r>
    <r>
      <rPr>
        <b/>
        <sz val="10"/>
        <color theme="6" tint="-0.249977111117893"/>
        <rFont val="Calibri"/>
        <family val="2"/>
        <charset val="161"/>
        <scheme val="minor"/>
      </rPr>
      <t xml:space="preserve"> = Variance</t>
    </r>
  </si>
  <si>
    <t>SAMPLE SIZE BASED ON PROPORTION: p</t>
  </si>
  <si>
    <r>
      <t>SAMPLE SIZE BASED ON POPULATION VARIABILITY: σ</t>
    </r>
    <r>
      <rPr>
        <b/>
        <vertAlign val="superscript"/>
        <sz val="12"/>
        <color theme="1"/>
        <rFont val="Calibri"/>
        <family val="2"/>
        <charset val="161"/>
        <scheme val="minor"/>
      </rPr>
      <t>2</t>
    </r>
  </si>
  <si>
    <r>
      <t xml:space="preserve">If Population's size Known, insert size in </t>
    </r>
    <r>
      <rPr>
        <b/>
        <sz val="10"/>
        <color theme="6" tint="-0.249977111117893"/>
        <rFont val="Calibri"/>
        <family val="2"/>
        <charset val="161"/>
        <scheme val="minor"/>
      </rPr>
      <t>cell D4</t>
    </r>
  </si>
  <si>
    <r>
      <t xml:space="preserve">Specify the proportion in </t>
    </r>
    <r>
      <rPr>
        <b/>
        <sz val="10"/>
        <color theme="6" tint="-0.249977111117893"/>
        <rFont val="Calibri"/>
        <family val="2"/>
        <charset val="161"/>
        <scheme val="minor"/>
      </rPr>
      <t xml:space="preserve">cell D5.                            </t>
    </r>
    <r>
      <rPr>
        <u/>
        <sz val="10"/>
        <rFont val="Calibri"/>
        <family val="2"/>
        <charset val="161"/>
        <scheme val="minor"/>
      </rPr>
      <t xml:space="preserve">If p unknown, select : </t>
    </r>
    <r>
      <rPr>
        <sz val="10"/>
        <rFont val="Calibri"/>
        <family val="2"/>
        <charset val="161"/>
        <scheme val="minor"/>
      </rPr>
      <t>0,5 (50%)</t>
    </r>
  </si>
  <si>
    <r>
      <t xml:space="preserve">Specify the Confidence level (90, 95, 98, 99). Insert the selected level in </t>
    </r>
    <r>
      <rPr>
        <b/>
        <sz val="10"/>
        <color theme="6" tint="-0.249977111117893"/>
        <rFont val="Calibri"/>
        <family val="2"/>
        <charset val="161"/>
        <scheme val="minor"/>
      </rPr>
      <t>cell D7</t>
    </r>
  </si>
  <si>
    <r>
      <t xml:space="preserve">If Population's size Known, insert size in </t>
    </r>
    <r>
      <rPr>
        <b/>
        <sz val="10"/>
        <color theme="6" tint="-0.249977111117893"/>
        <rFont val="Calibri"/>
        <family val="2"/>
        <charset val="161"/>
        <scheme val="minor"/>
      </rPr>
      <t>cell D15</t>
    </r>
  </si>
  <si>
    <r>
      <t xml:space="preserve">Specify the </t>
    </r>
    <r>
      <rPr>
        <b/>
        <i/>
        <u/>
        <sz val="10"/>
        <color theme="1"/>
        <rFont val="Calibri"/>
        <family val="2"/>
        <charset val="161"/>
        <scheme val="minor"/>
      </rPr>
      <t>Variance of the selected variable</t>
    </r>
    <r>
      <rPr>
        <sz val="10"/>
        <color theme="1"/>
        <rFont val="Calibri"/>
        <family val="2"/>
        <charset val="161"/>
        <scheme val="minor"/>
      </rPr>
      <t xml:space="preserve"> in </t>
    </r>
    <r>
      <rPr>
        <b/>
        <sz val="10"/>
        <color theme="6" tint="-0.249977111117893"/>
        <rFont val="Calibri"/>
        <family val="2"/>
        <charset val="161"/>
        <scheme val="minor"/>
      </rPr>
      <t>cell D16</t>
    </r>
  </si>
  <si>
    <r>
      <t xml:space="preserve">Specify the Confidence level (90, 95, 98, 99). Insert the selected level in </t>
    </r>
    <r>
      <rPr>
        <b/>
        <sz val="10"/>
        <color theme="6" tint="-0.249977111117893"/>
        <rFont val="Calibri"/>
        <family val="2"/>
        <charset val="161"/>
        <scheme val="minor"/>
      </rPr>
      <t>cell D17</t>
    </r>
  </si>
  <si>
    <r>
      <t>Specify the margin error (</t>
    </r>
    <r>
      <rPr>
        <b/>
        <i/>
        <u/>
        <sz val="10"/>
        <color theme="1"/>
        <rFont val="Calibri"/>
        <family val="2"/>
        <charset val="161"/>
        <scheme val="minor"/>
      </rPr>
      <t>explained in the same unit than the variable</t>
    </r>
    <r>
      <rPr>
        <sz val="10"/>
        <color theme="1"/>
        <rFont val="Calibri"/>
        <family val="2"/>
        <charset val="161"/>
        <scheme val="minor"/>
      </rPr>
      <t xml:space="preserve">). Insert the selected level in </t>
    </r>
    <r>
      <rPr>
        <b/>
        <sz val="10"/>
        <color theme="6" tint="-0.249977111117893"/>
        <rFont val="Calibri"/>
        <family val="2"/>
        <charset val="161"/>
        <scheme val="minor"/>
      </rPr>
      <t>cell D19</t>
    </r>
  </si>
  <si>
    <t>Confidence Level</t>
  </si>
  <si>
    <t>Strata</t>
  </si>
  <si>
    <t>Ni</t>
  </si>
  <si>
    <t>Mean value</t>
  </si>
  <si>
    <t>ni</t>
  </si>
  <si>
    <t>Total</t>
  </si>
  <si>
    <t>Fixed Sample size</t>
  </si>
  <si>
    <t>Population Mean</t>
  </si>
  <si>
    <t>Standard Error</t>
  </si>
  <si>
    <t>Critical Value</t>
  </si>
  <si>
    <t>Margin of Error</t>
  </si>
  <si>
    <t>St Deviation</t>
  </si>
  <si>
    <t>DISPROPORTIONATE SAMPLE [maximum 15 strata]</t>
  </si>
  <si>
    <t xml:space="preserve">FILL THE GREEN CELLS </t>
  </si>
  <si>
    <t>Cost by individual</t>
  </si>
  <si>
    <t>Constant unit cost</t>
  </si>
  <si>
    <t>Total cost</t>
  </si>
  <si>
    <t>[I]</t>
  </si>
  <si>
    <t>[II]</t>
  </si>
  <si>
    <t>[III]</t>
  </si>
  <si>
    <t xml:space="preserve">Total Budget with different unit costs applied to Neyman equation </t>
  </si>
  <si>
    <t>Total Budget on Neyman allocation with constant unit cost</t>
  </si>
  <si>
    <t xml:space="preserve">Total Budget for Optimal Allocation with different unit costs </t>
  </si>
  <si>
    <t>FILL ONLY THE GREEN CELLS IN ORDER TO SELECT THE SAMPLE SIZE</t>
  </si>
  <si>
    <r>
      <t>Optimal Allocation in Stratified Sample:</t>
    </r>
    <r>
      <rPr>
        <b/>
        <sz val="11"/>
        <color theme="3" tint="-0.249977111117893"/>
        <rFont val="Calibri"/>
        <family val="2"/>
        <charset val="161"/>
        <scheme val="minor"/>
      </rPr>
      <t xml:space="preserve"> </t>
    </r>
    <r>
      <rPr>
        <b/>
        <u/>
        <sz val="11"/>
        <color theme="3" tint="-0.249977111117893"/>
        <rFont val="Calibri"/>
        <family val="2"/>
        <charset val="161"/>
        <scheme val="minor"/>
      </rPr>
      <t>Neyman allocation</t>
    </r>
  </si>
  <si>
    <r>
      <t xml:space="preserve">Optimal Allocation in Stratified Sample with </t>
    </r>
    <r>
      <rPr>
        <b/>
        <u/>
        <sz val="11"/>
        <color theme="3" tint="-0.249977111117893"/>
        <rFont val="Calibri"/>
        <family val="2"/>
        <charset val="161"/>
        <scheme val="minor"/>
      </rPr>
      <t>different unit Costs</t>
    </r>
  </si>
  <si>
    <t xml:space="preserve">Annual Mean Income by Households’ category </t>
  </si>
  <si>
    <t>Farmers</t>
  </si>
  <si>
    <t>Employees</t>
  </si>
  <si>
    <t>Managers/Business/Traders</t>
  </si>
  <si>
    <t>Liberal Professions</t>
  </si>
  <si>
    <t>Retired persons</t>
  </si>
  <si>
    <t>Αριθμός νοκοκυριών κατά επάγγελμα</t>
  </si>
  <si>
    <t>κατηγορίες Επαγγέλματος του αρχηγού του νοικοκυρίου</t>
  </si>
  <si>
    <t>Μέσο ετήσιο εισόδημα κατά επάγγελμα</t>
  </si>
  <si>
    <t>Τυπική απόκλιση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</si>
</sst>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0"/>
      <color theme="1"/>
      <name val="Arial"/>
      <family val="2"/>
      <charset val="161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theme="6" tint="-0.249977111117893"/>
      <name val="Calibri"/>
      <family val="2"/>
      <charset val="161"/>
      <scheme val="minor"/>
    </font>
    <font>
      <u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vertAlign val="superscript"/>
      <sz val="10"/>
      <color theme="6" tint="-0.249977111117893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vertAlign val="superscript"/>
      <sz val="12"/>
      <color theme="1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  <scheme val="minor"/>
    </font>
    <font>
      <b/>
      <i/>
      <u/>
      <sz val="10"/>
      <color theme="1"/>
      <name val="Calibri"/>
      <family val="2"/>
      <charset val="161"/>
      <scheme val="minor"/>
    </font>
    <font>
      <sz val="10"/>
      <color theme="0" tint="-0.499984740745262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</font>
    <font>
      <b/>
      <sz val="10"/>
      <color rgb="FFFF0000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b/>
      <sz val="11"/>
      <color theme="3" tint="-0.249977111117893"/>
      <name val="Calibri"/>
      <family val="2"/>
      <charset val="161"/>
      <scheme val="minor"/>
    </font>
    <font>
      <b/>
      <u/>
      <sz val="11"/>
      <color theme="3" tint="-0.249977111117893"/>
      <name val="Calibri"/>
      <family val="2"/>
      <charset val="161"/>
      <scheme val="minor"/>
    </font>
    <font>
      <b/>
      <sz val="10"/>
      <color theme="1"/>
      <name val="Arial"/>
      <family val="2"/>
      <charset val="161"/>
    </font>
    <font>
      <sz val="12"/>
      <color rgb="FF000000"/>
      <name val="Calibri"/>
      <family val="2"/>
      <charset val="161"/>
    </font>
    <font>
      <b/>
      <sz val="12"/>
      <color rgb="FFFF0000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2D69A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63">
    <xf numFmtId="0" fontId="0" fillId="0" borderId="0" xfId="0"/>
    <xf numFmtId="0" fontId="1" fillId="4" borderId="0" xfId="0" applyFont="1" applyFill="1"/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164" fontId="1" fillId="4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5" borderId="1" xfId="0" applyFont="1" applyFill="1" applyBorder="1"/>
    <xf numFmtId="2" fontId="1" fillId="3" borderId="1" xfId="0" applyNumberFormat="1" applyFont="1" applyFill="1" applyBorder="1"/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vertical="center"/>
    </xf>
    <xf numFmtId="165" fontId="1" fillId="5" borderId="1" xfId="0" applyNumberFormat="1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" fillId="4" borderId="0" xfId="0" applyNumberFormat="1" applyFont="1" applyFill="1"/>
    <xf numFmtId="0" fontId="13" fillId="7" borderId="7" xfId="0" applyFont="1" applyFill="1" applyBorder="1" applyAlignment="1">
      <alignment horizontal="center" wrapText="1" readingOrder="1"/>
    </xf>
    <xf numFmtId="0" fontId="1" fillId="4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2" fontId="1" fillId="5" borderId="6" xfId="0" applyNumberFormat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wrapText="1" readingOrder="1"/>
    </xf>
    <xf numFmtId="0" fontId="1" fillId="6" borderId="9" xfId="0" applyFont="1" applyFill="1" applyBorder="1" applyAlignment="1">
      <alignment vertical="center"/>
    </xf>
    <xf numFmtId="0" fontId="1" fillId="6" borderId="10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1" fillId="4" borderId="0" xfId="0" applyNumberFormat="1" applyFont="1" applyFill="1" applyAlignment="1"/>
    <xf numFmtId="0" fontId="11" fillId="6" borderId="3" xfId="0" applyFont="1" applyFill="1" applyBorder="1"/>
    <xf numFmtId="0" fontId="11" fillId="6" borderId="4" xfId="0" applyFont="1" applyFill="1" applyBorder="1"/>
    <xf numFmtId="0" fontId="11" fillId="6" borderId="13" xfId="0" applyFont="1" applyFill="1" applyBorder="1"/>
    <xf numFmtId="0" fontId="11" fillId="6" borderId="14" xfId="0" applyFont="1" applyFill="1" applyBorder="1"/>
    <xf numFmtId="0" fontId="11" fillId="6" borderId="11" xfId="0" applyFont="1" applyFill="1" applyBorder="1"/>
    <xf numFmtId="0" fontId="11" fillId="6" borderId="12" xfId="0" applyFont="1" applyFill="1" applyBorder="1"/>
    <xf numFmtId="9" fontId="1" fillId="3" borderId="1" xfId="1" applyFont="1" applyFill="1" applyBorder="1"/>
    <xf numFmtId="0" fontId="1" fillId="3" borderId="1" xfId="0" applyFont="1" applyFill="1" applyBorder="1"/>
    <xf numFmtId="0" fontId="14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indent="1"/>
    </xf>
    <xf numFmtId="1" fontId="1" fillId="4" borderId="0" xfId="0" applyNumberFormat="1" applyFont="1" applyFill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15" xfId="0" applyFont="1" applyBorder="1" applyAlignment="1">
      <alignment horizontal="center" vertical="center" wrapText="1" readingOrder="1"/>
    </xf>
    <xf numFmtId="0" fontId="19" fillId="0" borderId="16" xfId="0" applyFont="1" applyBorder="1" applyAlignment="1">
      <alignment horizontal="center" vertical="center" wrapText="1" readingOrder="1"/>
    </xf>
    <xf numFmtId="0" fontId="13" fillId="0" borderId="7" xfId="0" applyFont="1" applyBorder="1" applyAlignment="1">
      <alignment horizontal="left" vertical="center" wrapText="1" readingOrder="1"/>
    </xf>
    <xf numFmtId="0" fontId="13" fillId="7" borderId="7" xfId="0" applyFont="1" applyFill="1" applyBorder="1" applyAlignment="1">
      <alignment horizontal="center" vertical="center" wrapText="1" readingOrder="1"/>
    </xf>
    <xf numFmtId="0" fontId="0" fillId="0" borderId="0" xfId="0" applyAlignment="1">
      <alignment vertical="center" readingOrder="1"/>
    </xf>
    <xf numFmtId="0" fontId="13" fillId="0" borderId="17" xfId="0" applyFont="1" applyBorder="1" applyAlignment="1">
      <alignment horizontal="left" vertical="center" wrapText="1" readingOrder="1"/>
    </xf>
    <xf numFmtId="0" fontId="13" fillId="7" borderId="17" xfId="0" applyFont="1" applyFill="1" applyBorder="1" applyAlignment="1">
      <alignment horizontal="center" vertical="center" wrapText="1" readingOrder="1"/>
    </xf>
    <xf numFmtId="0" fontId="0" fillId="0" borderId="1" xfId="0" applyBorder="1"/>
    <xf numFmtId="0" fontId="18" fillId="7" borderId="1" xfId="0" applyFont="1" applyFill="1" applyBorder="1" applyAlignment="1">
      <alignment horizontal="center"/>
    </xf>
    <xf numFmtId="9" fontId="20" fillId="3" borderId="1" xfId="1" applyFont="1" applyFill="1" applyBorder="1"/>
  </cellXfs>
  <cellStyles count="2">
    <cellStyle name="Κανονικό" xfId="0" builtinId="0"/>
    <cellStyle name="Ποσοστό" xfId="1" builtinId="5"/>
  </cellStyles>
  <dxfs count="0"/>
  <tableStyles count="0" defaultTableStyle="TableStyleMedium9" defaultPivotStyle="PivotStyleLight16"/>
  <colors>
    <mruColors>
      <color rgb="FFC2D69A"/>
      <color rgb="FFFEDD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tabSelected="1" zoomScale="90" zoomScaleNormal="90" workbookViewId="0">
      <selection activeCell="D17" sqref="D17"/>
    </sheetView>
  </sheetViews>
  <sheetFormatPr defaultRowHeight="12.75" x14ac:dyDescent="0.2"/>
  <cols>
    <col min="1" max="1" width="4.85546875" style="1" customWidth="1"/>
    <col min="2" max="2" width="36.7109375" style="2" customWidth="1"/>
    <col min="3" max="3" width="20.7109375" style="2" customWidth="1"/>
    <col min="4" max="4" width="18.7109375" style="2" customWidth="1"/>
    <col min="5" max="5" width="14.5703125" style="2" customWidth="1"/>
    <col min="6" max="16384" width="9.140625" style="1"/>
  </cols>
  <sheetData>
    <row r="2" spans="2:7" ht="31.5" customHeight="1" x14ac:dyDescent="0.2">
      <c r="B2" s="44" t="s">
        <v>9</v>
      </c>
      <c r="C2" s="44"/>
      <c r="D2" s="44"/>
    </row>
    <row r="3" spans="2:7" ht="41.25" customHeight="1" x14ac:dyDescent="0.2">
      <c r="B3" s="43" t="s">
        <v>41</v>
      </c>
      <c r="C3" s="43"/>
      <c r="D3" s="43"/>
    </row>
    <row r="4" spans="2:7" ht="25.5" x14ac:dyDescent="0.2">
      <c r="B4" s="3" t="s">
        <v>11</v>
      </c>
      <c r="C4" s="4" t="s">
        <v>0</v>
      </c>
      <c r="D4" s="10"/>
      <c r="E4" s="1"/>
    </row>
    <row r="5" spans="2:7" ht="34.5" customHeight="1" x14ac:dyDescent="0.2">
      <c r="B5" s="3" t="s">
        <v>12</v>
      </c>
      <c r="C5" s="4" t="s">
        <v>3</v>
      </c>
      <c r="D5" s="10"/>
      <c r="E5" s="1"/>
    </row>
    <row r="6" spans="2:7" ht="18.75" customHeight="1" x14ac:dyDescent="0.2">
      <c r="B6" s="3"/>
      <c r="C6" s="5" t="s">
        <v>4</v>
      </c>
      <c r="D6" s="5">
        <f>1-D5</f>
        <v>1</v>
      </c>
      <c r="E6" s="1"/>
    </row>
    <row r="7" spans="2:7" ht="41.25" customHeight="1" x14ac:dyDescent="0.2">
      <c r="B7" s="3" t="s">
        <v>13</v>
      </c>
      <c r="C7" s="4" t="s">
        <v>5</v>
      </c>
      <c r="D7" s="10"/>
      <c r="E7" s="1"/>
    </row>
    <row r="8" spans="2:7" x14ac:dyDescent="0.2">
      <c r="B8" s="3"/>
      <c r="C8" s="5" t="s">
        <v>1</v>
      </c>
      <c r="D8" s="6">
        <f>NORMSINV((D7+((100-D7)/2))/100)</f>
        <v>0</v>
      </c>
      <c r="E8" s="1"/>
    </row>
    <row r="9" spans="2:7" ht="39.75" customHeight="1" x14ac:dyDescent="0.2">
      <c r="B9" s="3" t="s">
        <v>7</v>
      </c>
      <c r="C9" s="4" t="s">
        <v>2</v>
      </c>
      <c r="D9" s="10"/>
      <c r="E9" s="1"/>
      <c r="G9" s="21"/>
    </row>
    <row r="10" spans="2:7" ht="21.75" customHeight="1" x14ac:dyDescent="0.2">
      <c r="C10" s="7" t="s">
        <v>6</v>
      </c>
      <c r="D10" s="8" t="e">
        <f>IF(D4&gt;0,((D8^2*D5*D6)+D9^2)/(D9^2+(D8^2*D5*D6/D4)),((((D8^2)*D5*D6)+D9^2)/(D9^2)))</f>
        <v>#DIV/0!</v>
      </c>
      <c r="E10" s="1"/>
    </row>
    <row r="11" spans="2:7" x14ac:dyDescent="0.2">
      <c r="E11" s="1"/>
    </row>
    <row r="12" spans="2:7" ht="12" customHeight="1" x14ac:dyDescent="0.2">
      <c r="E12" s="1"/>
    </row>
    <row r="13" spans="2:7" ht="31.5" customHeight="1" x14ac:dyDescent="0.2">
      <c r="B13" s="44" t="s">
        <v>10</v>
      </c>
      <c r="C13" s="44"/>
      <c r="D13" s="44"/>
    </row>
    <row r="14" spans="2:7" ht="41.25" customHeight="1" x14ac:dyDescent="0.2">
      <c r="B14" s="43" t="s">
        <v>41</v>
      </c>
      <c r="C14" s="43"/>
      <c r="D14" s="43"/>
    </row>
    <row r="15" spans="2:7" ht="25.5" x14ac:dyDescent="0.2">
      <c r="B15" s="3" t="s">
        <v>14</v>
      </c>
      <c r="C15" s="4" t="s">
        <v>0</v>
      </c>
      <c r="D15" s="10"/>
    </row>
    <row r="16" spans="2:7" ht="25.5" x14ac:dyDescent="0.2">
      <c r="B16" s="3" t="s">
        <v>15</v>
      </c>
      <c r="C16" s="4" t="s">
        <v>8</v>
      </c>
      <c r="D16" s="10"/>
    </row>
    <row r="17" spans="2:4" ht="25.5" x14ac:dyDescent="0.2">
      <c r="B17" s="3" t="s">
        <v>16</v>
      </c>
      <c r="C17" s="4" t="s">
        <v>5</v>
      </c>
      <c r="D17" s="11"/>
    </row>
    <row r="18" spans="2:4" x14ac:dyDescent="0.2">
      <c r="B18" s="3"/>
      <c r="C18" s="5" t="s">
        <v>1</v>
      </c>
      <c r="D18" s="6">
        <f>NORMSINV((D17+((100-D17)/2))/100)</f>
        <v>0</v>
      </c>
    </row>
    <row r="19" spans="2:4" ht="38.25" x14ac:dyDescent="0.2">
      <c r="B19" s="3" t="s">
        <v>17</v>
      </c>
      <c r="C19" s="4" t="s">
        <v>2</v>
      </c>
      <c r="D19" s="10"/>
    </row>
    <row r="20" spans="2:4" ht="21.75" customHeight="1" x14ac:dyDescent="0.2">
      <c r="B20" s="9"/>
      <c r="C20" s="7" t="s">
        <v>6</v>
      </c>
      <c r="D20" s="8" t="e">
        <f>IF(D15&gt;0,(D18^2*D16*(D15/(D15-1)))/(D19^2+(D18^2*D16/(D15-1))),D18^2*D16/D19^2)</f>
        <v>#DIV/0!</v>
      </c>
    </row>
  </sheetData>
  <mergeCells count="4">
    <mergeCell ref="B3:D3"/>
    <mergeCell ref="B2:D2"/>
    <mergeCell ref="B13:D13"/>
    <mergeCell ref="B14:D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5"/>
  <sheetViews>
    <sheetView zoomScale="85" zoomScaleNormal="85" workbookViewId="0">
      <selection activeCell="D23" sqref="D23"/>
    </sheetView>
  </sheetViews>
  <sheetFormatPr defaultRowHeight="12.75" x14ac:dyDescent="0.2"/>
  <cols>
    <col min="1" max="1" width="2.85546875" style="1" customWidth="1"/>
    <col min="2" max="2" width="9.140625" style="1"/>
    <col min="3" max="3" width="10.28515625" style="1" customWidth="1"/>
    <col min="4" max="4" width="10.42578125" style="1" customWidth="1"/>
    <col min="5" max="5" width="12" style="1" customWidth="1"/>
    <col min="6" max="6" width="5.5703125" style="1" customWidth="1"/>
    <col min="7" max="7" width="9.140625" style="1"/>
    <col min="8" max="8" width="3.7109375" style="1" customWidth="1"/>
    <col min="9" max="9" width="9.140625" style="1"/>
    <col min="10" max="10" width="10.28515625" style="1" customWidth="1"/>
    <col min="11" max="11" width="10.85546875" style="1" customWidth="1"/>
    <col min="12" max="13" width="12" style="1" customWidth="1"/>
    <col min="14" max="14" width="2.85546875" style="1" customWidth="1"/>
    <col min="15" max="15" width="3.85546875" style="1" customWidth="1"/>
    <col min="16" max="16384" width="9.140625" style="1"/>
  </cols>
  <sheetData>
    <row r="1" spans="2:19" ht="33.75" customHeight="1" x14ac:dyDescent="0.2">
      <c r="B1" s="46" t="s">
        <v>30</v>
      </c>
      <c r="C1" s="46"/>
      <c r="D1" s="46"/>
      <c r="E1" s="46"/>
      <c r="F1" s="46"/>
      <c r="G1" s="46"/>
      <c r="I1" s="46" t="s">
        <v>30</v>
      </c>
      <c r="J1" s="46"/>
      <c r="K1" s="46"/>
      <c r="L1" s="46"/>
      <c r="M1" s="46"/>
      <c r="N1" s="46"/>
      <c r="O1" s="46"/>
      <c r="P1" s="46"/>
    </row>
    <row r="2" spans="2:19" s="2" customFormat="1" ht="27" customHeight="1" x14ac:dyDescent="0.2">
      <c r="B2" s="45" t="s">
        <v>42</v>
      </c>
      <c r="C2" s="45"/>
      <c r="D2" s="45"/>
      <c r="E2" s="45"/>
      <c r="F2" s="45"/>
      <c r="G2" s="45"/>
      <c r="I2" s="45" t="s">
        <v>43</v>
      </c>
      <c r="J2" s="45"/>
      <c r="K2" s="45"/>
      <c r="L2" s="45"/>
      <c r="M2" s="45"/>
      <c r="N2" s="45"/>
      <c r="O2" s="45"/>
      <c r="P2" s="45"/>
    </row>
    <row r="3" spans="2:19" ht="30.75" customHeight="1" x14ac:dyDescent="0.2">
      <c r="B3" s="47" t="s">
        <v>31</v>
      </c>
      <c r="C3" s="47"/>
      <c r="D3" s="47"/>
      <c r="E3" s="47"/>
      <c r="F3" s="47"/>
      <c r="G3" s="47"/>
      <c r="I3" s="47" t="s">
        <v>31</v>
      </c>
      <c r="J3" s="47"/>
      <c r="K3" s="47"/>
      <c r="L3" s="47"/>
      <c r="M3" s="47"/>
      <c r="N3" s="47"/>
      <c r="O3" s="47"/>
      <c r="P3" s="47"/>
    </row>
    <row r="4" spans="2:19" ht="27.75" customHeight="1" x14ac:dyDescent="0.2">
      <c r="B4" s="16" t="s">
        <v>19</v>
      </c>
      <c r="C4" s="16" t="s">
        <v>20</v>
      </c>
      <c r="D4" s="16" t="s">
        <v>21</v>
      </c>
      <c r="E4" s="23" t="s">
        <v>29</v>
      </c>
      <c r="F4" s="17"/>
      <c r="G4" s="16" t="s">
        <v>22</v>
      </c>
      <c r="I4" s="16" t="s">
        <v>19</v>
      </c>
      <c r="J4" s="16" t="s">
        <v>20</v>
      </c>
      <c r="K4" s="16" t="s">
        <v>21</v>
      </c>
      <c r="L4" s="16" t="s">
        <v>29</v>
      </c>
      <c r="M4" s="26" t="s">
        <v>32</v>
      </c>
      <c r="N4" s="29"/>
      <c r="O4" s="30"/>
      <c r="P4" s="16" t="s">
        <v>22</v>
      </c>
    </row>
    <row r="5" spans="2:19" x14ac:dyDescent="0.2">
      <c r="B5" s="15">
        <v>1</v>
      </c>
      <c r="C5" s="56"/>
      <c r="D5" s="56"/>
      <c r="E5" s="56"/>
      <c r="F5" s="35">
        <f>+IF(C5&gt;0,C5^2*(1-(G5/C5))*(E5^2)/G5,0)</f>
        <v>0</v>
      </c>
      <c r="G5" s="20" t="e">
        <f>+ROUND(((D$22*(C5*E5)/((C$5*E$5)+(C$6*E$6)+(C$7*E$7)+(C$8*E$8)+(C$9*E$9)+(C$10*E$10)+(C$11*E$11)+(C$12*E$12)+(C$13*E$13)+(C$14*E$14)+(C$15*E$15)+(C$16*E$16)+(C$17*E$17)+(C$18*E$18)+(C$19*E$19)))),0)</f>
        <v>#DIV/0!</v>
      </c>
      <c r="I5" s="15">
        <v>1</v>
      </c>
      <c r="J5" s="22">
        <f>+C5</f>
        <v>0</v>
      </c>
      <c r="K5" s="22">
        <f t="shared" ref="K5:L5" si="0">+D5</f>
        <v>0</v>
      </c>
      <c r="L5" s="22">
        <f t="shared" si="0"/>
        <v>0</v>
      </c>
      <c r="M5" s="28">
        <v>10</v>
      </c>
      <c r="N5" s="37">
        <f>+IF(J5&gt;0,J5^2*(1-(P5/J5))*(L5^2)/P5,0)</f>
        <v>0</v>
      </c>
      <c r="O5" s="38">
        <f>+IF(J5&gt;0,J5*L5/SQRT(M5),0)</f>
        <v>0</v>
      </c>
      <c r="P5" s="20" t="e">
        <f>+ROUND(K$22*O5/SUM(O$5:O$19),0)</f>
        <v>#DIV/0!</v>
      </c>
    </row>
    <row r="6" spans="2:19" x14ac:dyDescent="0.2">
      <c r="B6" s="15">
        <v>2</v>
      </c>
      <c r="C6" s="56"/>
      <c r="D6" s="56"/>
      <c r="E6" s="56"/>
      <c r="F6" s="35">
        <f t="shared" ref="F6:F19" si="1">+IF(C6&gt;0,C6^2*(1-(G6/C6))*(E6^2)/G6,0)</f>
        <v>0</v>
      </c>
      <c r="G6" s="20" t="e">
        <f>+ROUND(((D$22*(C6*E6)/((C$5*E$5)+(C$6*E$6)+(C$7*E$7)+(C$8*E$8)+(C$9*E$9)+(C$10*E$10)+(C$11*E$11)+(C$12*E$12)+(C$13*E$13)+(C$14*E$14)+(C$15*E$15)+(C$16*E$16)+(C$17*E$17)+(C$18*E$18)+(C$19*E$19)))),0)</f>
        <v>#DIV/0!</v>
      </c>
      <c r="I6" s="15">
        <v>2</v>
      </c>
      <c r="J6" s="22">
        <f t="shared" ref="J6:J9" si="2">+C6</f>
        <v>0</v>
      </c>
      <c r="K6" s="22">
        <f t="shared" ref="K6:K9" si="3">+D6</f>
        <v>0</v>
      </c>
      <c r="L6" s="22">
        <f t="shared" ref="L6:L9" si="4">+E6</f>
        <v>0</v>
      </c>
      <c r="M6" s="28">
        <v>10</v>
      </c>
      <c r="N6" s="37">
        <f t="shared" ref="N6:N19" si="5">+IF(J6&gt;0,J6^2*(1-(P6/J6))*(L6^2)/P6,0)</f>
        <v>0</v>
      </c>
      <c r="O6" s="38">
        <f t="shared" ref="O6:O19" si="6">+IF(J6&gt;0,J6*L6/SQRT(M6),0)</f>
        <v>0</v>
      </c>
      <c r="P6" s="20" t="e">
        <f>+ROUND(K$22*O6/SUM(O$5:O$19),0)</f>
        <v>#DIV/0!</v>
      </c>
    </row>
    <row r="7" spans="2:19" x14ac:dyDescent="0.2">
      <c r="B7" s="15">
        <v>3</v>
      </c>
      <c r="C7" s="56"/>
      <c r="D7" s="56"/>
      <c r="E7" s="56"/>
      <c r="F7" s="35">
        <f t="shared" si="1"/>
        <v>0</v>
      </c>
      <c r="G7" s="20" t="e">
        <f>+ROUND(((D$22*(C7*E7)/((C$5*E$5)+(C$6*E$6)+(C$7*E$7)+(C$8*E$8)+(C$9*E$9)+(C$10*E$10)+(C$11*E$11)+(C$12*E$12)+(C$13*E$13)+(C$14*E$14)+(C$15*E$15)+(C$16*E$16)+(C$17*E$17)+(C$18*E$18)+(C$19*E$19)))),0)</f>
        <v>#DIV/0!</v>
      </c>
      <c r="I7" s="15">
        <v>3</v>
      </c>
      <c r="J7" s="22">
        <f t="shared" si="2"/>
        <v>0</v>
      </c>
      <c r="K7" s="22">
        <f t="shared" si="3"/>
        <v>0</v>
      </c>
      <c r="L7" s="22">
        <f t="shared" si="4"/>
        <v>0</v>
      </c>
      <c r="M7" s="28">
        <v>10</v>
      </c>
      <c r="N7" s="37">
        <f t="shared" si="5"/>
        <v>0</v>
      </c>
      <c r="O7" s="38">
        <f t="shared" si="6"/>
        <v>0</v>
      </c>
      <c r="P7" s="20" t="e">
        <f>+ROUND(K$22*O7/SUM(O$5:O$19),0)</f>
        <v>#DIV/0!</v>
      </c>
    </row>
    <row r="8" spans="2:19" x14ac:dyDescent="0.2">
      <c r="B8" s="15">
        <v>4</v>
      </c>
      <c r="C8" s="56"/>
      <c r="D8" s="56"/>
      <c r="E8" s="56"/>
      <c r="F8" s="35">
        <f t="shared" si="1"/>
        <v>0</v>
      </c>
      <c r="G8" s="20" t="e">
        <f>+ROUND(((D$22*(C8*E8)/((C$5*E$5)+(C$6*E$6)+(C$7*E$7)+(C$8*E$8)+(C$9*E$9)+(C$10*E$10)+(C$11*E$11)+(C$12*E$12)+(C$13*E$13)+(C$14*E$14)+(C$15*E$15)+(C$16*E$16)+(C$17*E$17)+(C$18*E$18)+(C$19*E$19)))),0)</f>
        <v>#DIV/0!</v>
      </c>
      <c r="I8" s="15">
        <v>4</v>
      </c>
      <c r="J8" s="22">
        <f t="shared" si="2"/>
        <v>0</v>
      </c>
      <c r="K8" s="22">
        <f t="shared" si="3"/>
        <v>0</v>
      </c>
      <c r="L8" s="22">
        <f t="shared" si="4"/>
        <v>0</v>
      </c>
      <c r="M8" s="28">
        <v>10</v>
      </c>
      <c r="N8" s="37">
        <f t="shared" si="5"/>
        <v>0</v>
      </c>
      <c r="O8" s="38">
        <f t="shared" si="6"/>
        <v>0</v>
      </c>
      <c r="P8" s="20" t="e">
        <f>+ROUND(K$22*O8/SUM(O$5:O$19),0)</f>
        <v>#DIV/0!</v>
      </c>
    </row>
    <row r="9" spans="2:19" x14ac:dyDescent="0.2">
      <c r="B9" s="15">
        <v>5</v>
      </c>
      <c r="C9" s="59"/>
      <c r="D9" s="56"/>
      <c r="E9" s="56"/>
      <c r="F9" s="35">
        <f t="shared" si="1"/>
        <v>0</v>
      </c>
      <c r="G9" s="20" t="e">
        <f>+ROUND(((D$22*(C9*E9)/((C$5*E$5)+(C$6*E$6)+(C$7*E$7)+(C$8*E$8)+(C$9*E$9)+(C$10*E$10)+(C$11*E$11)+(C$12*E$12)+(C$13*E$13)+(C$14*E$14)+(C$15*E$15)+(C$16*E$16)+(C$17*E$17)+(C$18*E$18)+(C$19*E$19)))),0)</f>
        <v>#DIV/0!</v>
      </c>
      <c r="I9" s="15">
        <v>5</v>
      </c>
      <c r="J9" s="22">
        <f t="shared" si="2"/>
        <v>0</v>
      </c>
      <c r="K9" s="22">
        <f t="shared" si="3"/>
        <v>0</v>
      </c>
      <c r="L9" s="22">
        <f t="shared" si="4"/>
        <v>0</v>
      </c>
      <c r="M9" s="28">
        <v>15</v>
      </c>
      <c r="N9" s="37">
        <f t="shared" si="5"/>
        <v>0</v>
      </c>
      <c r="O9" s="38">
        <f t="shared" si="6"/>
        <v>0</v>
      </c>
      <c r="P9" s="20" t="e">
        <f>+ROUND(K$22*O9/SUM(O$5:O$19),0)</f>
        <v>#DIV/0!</v>
      </c>
      <c r="R9" s="21"/>
      <c r="S9" s="21"/>
    </row>
    <row r="10" spans="2:19" x14ac:dyDescent="0.2">
      <c r="B10" s="15">
        <v>6</v>
      </c>
      <c r="C10" s="14"/>
      <c r="D10" s="18"/>
      <c r="E10" s="24"/>
      <c r="F10" s="35">
        <f t="shared" si="1"/>
        <v>0</v>
      </c>
      <c r="G10" s="20" t="e">
        <f t="shared" ref="G10:G19" si="7">+ROUND(((D$22*(C10*E10)/((C$5*E$5)+(C$6*E$6)+(C$7*E$7)+(C$8*E$8)+(C$9*E$9)+(C$10*E$10)+(C$11*E$11)+(C$12*E$12)+(C$13*E$13)+(C$14*E$14)+(C$15*E$15)+(C$16*E$16)+(C$17*E$17)+(C$18*E$18)+(C$19*E$19)))),0)</f>
        <v>#DIV/0!</v>
      </c>
      <c r="I10" s="15">
        <v>6</v>
      </c>
      <c r="J10" s="14"/>
      <c r="K10" s="19"/>
      <c r="L10" s="27"/>
      <c r="M10" s="19"/>
      <c r="N10" s="37">
        <f t="shared" si="5"/>
        <v>0</v>
      </c>
      <c r="O10" s="38">
        <f t="shared" si="6"/>
        <v>0</v>
      </c>
      <c r="P10" s="20" t="e">
        <f t="shared" ref="P10:P19" si="8">+ROUND(K$22*O10/SUM(O$5:O$19),0)</f>
        <v>#DIV/0!</v>
      </c>
      <c r="R10" s="21"/>
      <c r="S10" s="21"/>
    </row>
    <row r="11" spans="2:19" x14ac:dyDescent="0.2">
      <c r="B11" s="15">
        <v>7</v>
      </c>
      <c r="C11" s="14"/>
      <c r="D11" s="18"/>
      <c r="E11" s="24"/>
      <c r="F11" s="35">
        <f t="shared" si="1"/>
        <v>0</v>
      </c>
      <c r="G11" s="20" t="e">
        <f t="shared" si="7"/>
        <v>#DIV/0!</v>
      </c>
      <c r="I11" s="15">
        <v>7</v>
      </c>
      <c r="J11" s="14"/>
      <c r="K11" s="18"/>
      <c r="L11" s="24"/>
      <c r="M11" s="14"/>
      <c r="N11" s="37">
        <f t="shared" si="5"/>
        <v>0</v>
      </c>
      <c r="O11" s="38">
        <f t="shared" si="6"/>
        <v>0</v>
      </c>
      <c r="P11" s="20" t="e">
        <f t="shared" si="8"/>
        <v>#DIV/0!</v>
      </c>
      <c r="R11" s="21"/>
      <c r="S11" s="21"/>
    </row>
    <row r="12" spans="2:19" x14ac:dyDescent="0.2">
      <c r="B12" s="15">
        <v>8</v>
      </c>
      <c r="C12" s="14"/>
      <c r="D12" s="18"/>
      <c r="E12" s="24"/>
      <c r="F12" s="35">
        <f t="shared" si="1"/>
        <v>0</v>
      </c>
      <c r="G12" s="20" t="e">
        <f t="shared" si="7"/>
        <v>#DIV/0!</v>
      </c>
      <c r="I12" s="15">
        <v>8</v>
      </c>
      <c r="J12" s="14"/>
      <c r="K12" s="18"/>
      <c r="L12" s="24"/>
      <c r="M12" s="14"/>
      <c r="N12" s="37">
        <f t="shared" si="5"/>
        <v>0</v>
      </c>
      <c r="O12" s="38">
        <f t="shared" si="6"/>
        <v>0</v>
      </c>
      <c r="P12" s="20" t="e">
        <f t="shared" si="8"/>
        <v>#DIV/0!</v>
      </c>
      <c r="R12" s="21"/>
      <c r="S12" s="21"/>
    </row>
    <row r="13" spans="2:19" x14ac:dyDescent="0.2">
      <c r="B13" s="15">
        <v>9</v>
      </c>
      <c r="C13" s="14"/>
      <c r="D13" s="18"/>
      <c r="E13" s="24"/>
      <c r="F13" s="35">
        <f t="shared" si="1"/>
        <v>0</v>
      </c>
      <c r="G13" s="20" t="e">
        <f t="shared" si="7"/>
        <v>#DIV/0!</v>
      </c>
      <c r="I13" s="15">
        <v>9</v>
      </c>
      <c r="J13" s="14"/>
      <c r="K13" s="18"/>
      <c r="L13" s="24"/>
      <c r="M13" s="14"/>
      <c r="N13" s="37">
        <f t="shared" si="5"/>
        <v>0</v>
      </c>
      <c r="O13" s="38">
        <f t="shared" si="6"/>
        <v>0</v>
      </c>
      <c r="P13" s="20" t="e">
        <f t="shared" si="8"/>
        <v>#DIV/0!</v>
      </c>
      <c r="R13" s="21"/>
      <c r="S13" s="21"/>
    </row>
    <row r="14" spans="2:19" x14ac:dyDescent="0.2">
      <c r="B14" s="15">
        <v>10</v>
      </c>
      <c r="C14" s="14"/>
      <c r="D14" s="18"/>
      <c r="E14" s="24"/>
      <c r="F14" s="35">
        <f t="shared" si="1"/>
        <v>0</v>
      </c>
      <c r="G14" s="20" t="e">
        <f t="shared" si="7"/>
        <v>#DIV/0!</v>
      </c>
      <c r="I14" s="15">
        <v>10</v>
      </c>
      <c r="J14" s="14"/>
      <c r="K14" s="18"/>
      <c r="L14" s="24"/>
      <c r="M14" s="14"/>
      <c r="N14" s="37">
        <f t="shared" si="5"/>
        <v>0</v>
      </c>
      <c r="O14" s="38">
        <f t="shared" si="6"/>
        <v>0</v>
      </c>
      <c r="P14" s="20" t="e">
        <f t="shared" si="8"/>
        <v>#DIV/0!</v>
      </c>
      <c r="R14" s="21"/>
      <c r="S14" s="21"/>
    </row>
    <row r="15" spans="2:19" x14ac:dyDescent="0.2">
      <c r="B15" s="15">
        <v>11</v>
      </c>
      <c r="C15" s="14"/>
      <c r="D15" s="18"/>
      <c r="E15" s="24"/>
      <c r="F15" s="35">
        <f t="shared" si="1"/>
        <v>0</v>
      </c>
      <c r="G15" s="20" t="e">
        <f t="shared" si="7"/>
        <v>#DIV/0!</v>
      </c>
      <c r="I15" s="15">
        <v>11</v>
      </c>
      <c r="J15" s="14"/>
      <c r="K15" s="18"/>
      <c r="L15" s="24"/>
      <c r="M15" s="14"/>
      <c r="N15" s="37">
        <f t="shared" si="5"/>
        <v>0</v>
      </c>
      <c r="O15" s="38">
        <f t="shared" si="6"/>
        <v>0</v>
      </c>
      <c r="P15" s="20" t="e">
        <f t="shared" si="8"/>
        <v>#DIV/0!</v>
      </c>
      <c r="R15" s="21"/>
      <c r="S15" s="21"/>
    </row>
    <row r="16" spans="2:19" x14ac:dyDescent="0.2">
      <c r="B16" s="15">
        <v>12</v>
      </c>
      <c r="C16" s="14"/>
      <c r="D16" s="18"/>
      <c r="E16" s="24"/>
      <c r="F16" s="35">
        <f t="shared" si="1"/>
        <v>0</v>
      </c>
      <c r="G16" s="20" t="e">
        <f t="shared" si="7"/>
        <v>#DIV/0!</v>
      </c>
      <c r="I16" s="15">
        <v>12</v>
      </c>
      <c r="J16" s="14"/>
      <c r="K16" s="18"/>
      <c r="L16" s="24"/>
      <c r="M16" s="14"/>
      <c r="N16" s="37">
        <f t="shared" si="5"/>
        <v>0</v>
      </c>
      <c r="O16" s="38">
        <f t="shared" si="6"/>
        <v>0</v>
      </c>
      <c r="P16" s="20" t="e">
        <f t="shared" si="8"/>
        <v>#DIV/0!</v>
      </c>
      <c r="R16" s="21"/>
      <c r="S16" s="21"/>
    </row>
    <row r="17" spans="2:19" x14ac:dyDescent="0.2">
      <c r="B17" s="15">
        <v>13</v>
      </c>
      <c r="C17" s="14"/>
      <c r="D17" s="18"/>
      <c r="E17" s="24"/>
      <c r="F17" s="35">
        <f t="shared" si="1"/>
        <v>0</v>
      </c>
      <c r="G17" s="20" t="e">
        <f t="shared" si="7"/>
        <v>#DIV/0!</v>
      </c>
      <c r="I17" s="15">
        <v>13</v>
      </c>
      <c r="J17" s="14"/>
      <c r="K17" s="18"/>
      <c r="L17" s="24"/>
      <c r="M17" s="14"/>
      <c r="N17" s="37">
        <f t="shared" si="5"/>
        <v>0</v>
      </c>
      <c r="O17" s="38">
        <f t="shared" si="6"/>
        <v>0</v>
      </c>
      <c r="P17" s="20" t="e">
        <f t="shared" si="8"/>
        <v>#DIV/0!</v>
      </c>
      <c r="R17" s="21"/>
      <c r="S17" s="21"/>
    </row>
    <row r="18" spans="2:19" x14ac:dyDescent="0.2">
      <c r="B18" s="15">
        <v>14</v>
      </c>
      <c r="C18" s="14"/>
      <c r="D18" s="18"/>
      <c r="E18" s="24"/>
      <c r="F18" s="35">
        <f t="shared" si="1"/>
        <v>0</v>
      </c>
      <c r="G18" s="20" t="e">
        <f t="shared" si="7"/>
        <v>#DIV/0!</v>
      </c>
      <c r="I18" s="15">
        <v>14</v>
      </c>
      <c r="J18" s="14"/>
      <c r="K18" s="18"/>
      <c r="L18" s="24"/>
      <c r="M18" s="14"/>
      <c r="N18" s="37">
        <f t="shared" si="5"/>
        <v>0</v>
      </c>
      <c r="O18" s="38">
        <f t="shared" si="6"/>
        <v>0</v>
      </c>
      <c r="P18" s="20" t="e">
        <f t="shared" si="8"/>
        <v>#DIV/0!</v>
      </c>
      <c r="R18" s="21"/>
      <c r="S18" s="21"/>
    </row>
    <row r="19" spans="2:19" x14ac:dyDescent="0.2">
      <c r="B19" s="15">
        <v>15</v>
      </c>
      <c r="C19" s="14"/>
      <c r="D19" s="18"/>
      <c r="E19" s="24"/>
      <c r="F19" s="36">
        <f t="shared" si="1"/>
        <v>0</v>
      </c>
      <c r="G19" s="20" t="e">
        <f t="shared" si="7"/>
        <v>#DIV/0!</v>
      </c>
      <c r="I19" s="15">
        <v>15</v>
      </c>
      <c r="J19" s="14"/>
      <c r="K19" s="18"/>
      <c r="L19" s="24"/>
      <c r="M19" s="14"/>
      <c r="N19" s="39">
        <f t="shared" si="5"/>
        <v>0</v>
      </c>
      <c r="O19" s="40">
        <f t="shared" si="6"/>
        <v>0</v>
      </c>
      <c r="P19" s="20" t="e">
        <f t="shared" si="8"/>
        <v>#DIV/0!</v>
      </c>
      <c r="R19" s="21"/>
      <c r="S19" s="21"/>
    </row>
    <row r="20" spans="2:19" x14ac:dyDescent="0.2">
      <c r="B20" s="15" t="s">
        <v>23</v>
      </c>
      <c r="C20" s="15">
        <f>SUM(C5:C14)</f>
        <v>0</v>
      </c>
      <c r="I20" s="15" t="s">
        <v>23</v>
      </c>
      <c r="J20" s="15">
        <f>SUM(J5:J14)</f>
        <v>0</v>
      </c>
      <c r="R20" s="21"/>
    </row>
    <row r="22" spans="2:19" x14ac:dyDescent="0.2">
      <c r="B22" s="48" t="s">
        <v>24</v>
      </c>
      <c r="C22" s="48"/>
      <c r="D22" s="12"/>
      <c r="I22" s="48" t="s">
        <v>24</v>
      </c>
      <c r="J22" s="48"/>
      <c r="K22" s="42">
        <f>+D22</f>
        <v>0</v>
      </c>
    </row>
    <row r="23" spans="2:19" x14ac:dyDescent="0.2">
      <c r="B23" s="48" t="s">
        <v>18</v>
      </c>
      <c r="C23" s="48"/>
      <c r="D23" s="12"/>
      <c r="I23" s="48" t="s">
        <v>18</v>
      </c>
      <c r="J23" s="48"/>
      <c r="K23" s="42">
        <f>+D23</f>
        <v>0</v>
      </c>
    </row>
    <row r="24" spans="2:19" x14ac:dyDescent="0.2">
      <c r="B24" s="48" t="s">
        <v>25</v>
      </c>
      <c r="C24" s="48"/>
      <c r="D24" s="13" t="e">
        <f>+((C5*D5)+(C6*D6)+(C7*D7)+(C8*D8)+(C9*D9)+(C10*D10)+(C11*D11)+(C12*D12)+(C13*D13)+(C14*D14)+(C15*D15)+(C16*D16)+(C17*D17)+(C18*D18)+(C19*D19))/SUM(C5:C19)</f>
        <v>#DIV/0!</v>
      </c>
      <c r="I24" s="48" t="s">
        <v>25</v>
      </c>
      <c r="J24" s="48"/>
      <c r="K24" s="13" t="e">
        <f>+((J5*K5)+(J6*K6)+(J7*K7)+(J8*K8)+(J9*K9)+(J10*K10)+(J11*K11)+(J12*K12)+(J13*K13)+(J14*K14)+(J15*K15)+(J16*K16)+(J17*K17)+(J18*K18)+(J19*K19))/SUM(J5:J19)</f>
        <v>#DIV/0!</v>
      </c>
    </row>
    <row r="25" spans="2:19" x14ac:dyDescent="0.2">
      <c r="B25" s="48" t="s">
        <v>26</v>
      </c>
      <c r="C25" s="48"/>
      <c r="D25" s="13" t="e">
        <f>SQRT(SUM(F5:F19))/C20</f>
        <v>#DIV/0!</v>
      </c>
      <c r="I25" s="48" t="s">
        <v>26</v>
      </c>
      <c r="J25" s="48"/>
      <c r="K25" s="13" t="e">
        <f>SQRT(SUM(N5:N19))/J20</f>
        <v>#DIV/0!</v>
      </c>
    </row>
    <row r="26" spans="2:19" x14ac:dyDescent="0.2">
      <c r="B26" s="48" t="s">
        <v>27</v>
      </c>
      <c r="C26" s="48"/>
      <c r="D26" s="6">
        <f>NORMSINV((D23+((100-D23)/2))/100)</f>
        <v>0</v>
      </c>
      <c r="I26" s="48" t="s">
        <v>27</v>
      </c>
      <c r="J26" s="48"/>
      <c r="K26" s="6">
        <f>NORMSINV((K23+((100-K23)/2))/100)</f>
        <v>0</v>
      </c>
    </row>
    <row r="27" spans="2:19" ht="15.75" x14ac:dyDescent="0.25">
      <c r="B27" s="48" t="s">
        <v>28</v>
      </c>
      <c r="C27" s="48"/>
      <c r="D27" s="13" t="e">
        <f>+D26*D25</f>
        <v>#DIV/0!</v>
      </c>
      <c r="E27" s="62" t="e">
        <f>+D27/D24</f>
        <v>#DIV/0!</v>
      </c>
      <c r="I27" s="48" t="s">
        <v>28</v>
      </c>
      <c r="J27" s="48"/>
      <c r="K27" s="13" t="e">
        <f>+K26*K25</f>
        <v>#DIV/0!</v>
      </c>
      <c r="L27" s="41" t="e">
        <f>+K27/K24</f>
        <v>#DIV/0!</v>
      </c>
    </row>
    <row r="30" spans="2:19" x14ac:dyDescent="0.2">
      <c r="B30" s="50" t="s">
        <v>34</v>
      </c>
      <c r="C30" s="50"/>
      <c r="D30" s="50"/>
      <c r="E30" s="50"/>
      <c r="F30" s="2"/>
      <c r="G30" s="2"/>
      <c r="H30" s="2"/>
    </row>
    <row r="31" spans="2:19" ht="25.5" x14ac:dyDescent="0.2">
      <c r="B31" s="25" t="s">
        <v>33</v>
      </c>
      <c r="C31" s="16" t="s">
        <v>35</v>
      </c>
      <c r="D31" s="16" t="s">
        <v>36</v>
      </c>
      <c r="E31" s="16" t="s">
        <v>37</v>
      </c>
    </row>
    <row r="32" spans="2:19" ht="20.25" customHeight="1" x14ac:dyDescent="0.2">
      <c r="B32" s="31">
        <v>10</v>
      </c>
      <c r="C32" s="32">
        <f>+B32*D22</f>
        <v>0</v>
      </c>
      <c r="D32" s="33" t="e">
        <f>+($M5*G5)+($M6*G6)+($M7*G7)+($M8*G8)+($M9*G9)+($M10*G10)+($M11*G11)+($M12*G12)+($M13*G13)+($M14*G14)+($M15*G15)+($M16*G16)+($M17*G17)+($M18*G18)+($M19*G19)</f>
        <v>#DIV/0!</v>
      </c>
      <c r="E32" s="33" t="e">
        <f>+($M5*P5)+($M6*P6)+($M7*P7)+($M8*P8)+($M9*P9)+($M10*P10)+($M11*P11)+($M12*P12)+($M13*P13)+($M14*P14)+($M15*P15)+($M16*P16)+($M17*P17)+($M18*P18)+($M19*P19)</f>
        <v>#DIV/0!</v>
      </c>
    </row>
    <row r="33" spans="2:9" ht="17.25" customHeight="1" x14ac:dyDescent="0.2">
      <c r="B33" s="34" t="s">
        <v>35</v>
      </c>
      <c r="C33" s="49" t="s">
        <v>39</v>
      </c>
      <c r="D33" s="49"/>
      <c r="E33" s="49"/>
      <c r="F33" s="49"/>
      <c r="G33" s="49"/>
      <c r="H33" s="49"/>
      <c r="I33" s="49"/>
    </row>
    <row r="34" spans="2:9" ht="17.25" customHeight="1" x14ac:dyDescent="0.2">
      <c r="B34" s="34" t="s">
        <v>36</v>
      </c>
      <c r="C34" s="49" t="s">
        <v>38</v>
      </c>
      <c r="D34" s="49"/>
      <c r="E34" s="49"/>
      <c r="F34" s="49"/>
      <c r="G34" s="49"/>
      <c r="H34" s="49"/>
      <c r="I34" s="49"/>
    </row>
    <row r="35" spans="2:9" ht="17.25" customHeight="1" x14ac:dyDescent="0.2">
      <c r="B35" s="34" t="s">
        <v>37</v>
      </c>
      <c r="C35" s="49" t="s">
        <v>40</v>
      </c>
      <c r="D35" s="49"/>
      <c r="E35" s="49"/>
      <c r="F35" s="49"/>
      <c r="G35" s="49"/>
      <c r="H35" s="49"/>
      <c r="I35" s="49"/>
    </row>
  </sheetData>
  <mergeCells count="22">
    <mergeCell ref="I22:J22"/>
    <mergeCell ref="I23:J23"/>
    <mergeCell ref="C34:I34"/>
    <mergeCell ref="C35:I35"/>
    <mergeCell ref="B22:C22"/>
    <mergeCell ref="B23:C23"/>
    <mergeCell ref="B30:E30"/>
    <mergeCell ref="C33:I33"/>
    <mergeCell ref="B24:C24"/>
    <mergeCell ref="B25:C25"/>
    <mergeCell ref="B26:C26"/>
    <mergeCell ref="B27:C27"/>
    <mergeCell ref="I24:J24"/>
    <mergeCell ref="I25:J25"/>
    <mergeCell ref="I26:J26"/>
    <mergeCell ref="I27:J27"/>
    <mergeCell ref="B2:G2"/>
    <mergeCell ref="B1:G1"/>
    <mergeCell ref="B3:G3"/>
    <mergeCell ref="I1:P1"/>
    <mergeCell ref="I2:P2"/>
    <mergeCell ref="I3:P3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>
      <selection activeCell="C5" sqref="C5:E9"/>
    </sheetView>
  </sheetViews>
  <sheetFormatPr defaultRowHeight="12.75" x14ac:dyDescent="0.2"/>
  <cols>
    <col min="2" max="2" width="33" customWidth="1"/>
    <col min="3" max="3" width="12.28515625" customWidth="1"/>
    <col min="4" max="4" width="15.140625" customWidth="1"/>
    <col min="5" max="5" width="18.28515625" customWidth="1"/>
  </cols>
  <sheetData>
    <row r="2" spans="1:5" ht="15.75" x14ac:dyDescent="0.2">
      <c r="A2" s="52" t="s">
        <v>44</v>
      </c>
      <c r="B2" s="53"/>
      <c r="C2" s="53"/>
      <c r="D2" s="53"/>
      <c r="E2" s="54"/>
    </row>
    <row r="3" spans="1:5" x14ac:dyDescent="0.2">
      <c r="A3" s="51" t="s">
        <v>19</v>
      </c>
      <c r="B3" s="51"/>
      <c r="C3" s="51" t="s">
        <v>20</v>
      </c>
      <c r="D3" s="51" t="s">
        <v>21</v>
      </c>
      <c r="E3" s="51" t="s">
        <v>29</v>
      </c>
    </row>
    <row r="4" spans="1:5" ht="51" x14ac:dyDescent="0.2">
      <c r="A4" s="51"/>
      <c r="B4" s="51" t="s">
        <v>51</v>
      </c>
      <c r="C4" s="51" t="s">
        <v>50</v>
      </c>
      <c r="D4" s="51" t="s">
        <v>52</v>
      </c>
      <c r="E4" s="51" t="s">
        <v>53</v>
      </c>
    </row>
    <row r="5" spans="1:5" s="57" customFormat="1" ht="35.25" customHeight="1" x14ac:dyDescent="0.2">
      <c r="A5" s="51">
        <v>1</v>
      </c>
      <c r="B5" s="55" t="s">
        <v>45</v>
      </c>
      <c r="C5" s="56">
        <v>6198</v>
      </c>
      <c r="D5" s="56">
        <v>14024</v>
      </c>
      <c r="E5" s="56">
        <v>12450</v>
      </c>
    </row>
    <row r="6" spans="1:5" s="57" customFormat="1" ht="35.25" customHeight="1" x14ac:dyDescent="0.2">
      <c r="A6" s="51">
        <v>2</v>
      </c>
      <c r="B6" s="55" t="s">
        <v>46</v>
      </c>
      <c r="C6" s="56">
        <v>29644</v>
      </c>
      <c r="D6" s="56">
        <v>20095</v>
      </c>
      <c r="E6" s="56">
        <v>17946</v>
      </c>
    </row>
    <row r="7" spans="1:5" s="57" customFormat="1" ht="35.25" customHeight="1" x14ac:dyDescent="0.2">
      <c r="A7" s="51">
        <v>3</v>
      </c>
      <c r="B7" s="55" t="s">
        <v>47</v>
      </c>
      <c r="C7" s="56">
        <v>10389</v>
      </c>
      <c r="D7" s="56">
        <v>21265</v>
      </c>
      <c r="E7" s="56">
        <v>20321</v>
      </c>
    </row>
    <row r="8" spans="1:5" s="57" customFormat="1" ht="35.25" customHeight="1" x14ac:dyDescent="0.2">
      <c r="A8" s="51">
        <v>4</v>
      </c>
      <c r="B8" s="55" t="s">
        <v>48</v>
      </c>
      <c r="C8" s="56">
        <v>7811</v>
      </c>
      <c r="D8" s="56">
        <v>22474</v>
      </c>
      <c r="E8" s="56">
        <v>23042</v>
      </c>
    </row>
    <row r="9" spans="1:5" s="57" customFormat="1" ht="35.25" customHeight="1" x14ac:dyDescent="0.2">
      <c r="A9" s="51">
        <v>5</v>
      </c>
      <c r="B9" s="58" t="s">
        <v>49</v>
      </c>
      <c r="C9" s="59">
        <v>30922</v>
      </c>
      <c r="D9" s="56">
        <v>13114</v>
      </c>
      <c r="E9" s="56">
        <v>13395</v>
      </c>
    </row>
    <row r="10" spans="1:5" ht="31.5" customHeight="1" x14ac:dyDescent="0.2">
      <c r="B10" s="60"/>
      <c r="C10" s="61">
        <f>SUM(C5:C9)</f>
        <v>84964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Sample Size</vt:lpstr>
      <vt:lpstr>Stratified Sample</vt:lpstr>
      <vt:lpstr>Δεδομένα για παράδειγμα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mdyken</cp:lastModifiedBy>
  <cp:lastPrinted>2016-03-24T12:09:47Z</cp:lastPrinted>
  <dcterms:created xsi:type="dcterms:W3CDTF">2014-07-04T09:59:55Z</dcterms:created>
  <dcterms:modified xsi:type="dcterms:W3CDTF">2017-03-23T09:36:01Z</dcterms:modified>
</cp:coreProperties>
</file>